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5-下水道業務係\☆調査　照会☆\R5年度調査\20240116180341_Fw： 【県市町村課：1／31（水）〆】公営企業に係る経営比較分析表（令和 ４ 年度決算） の分析等について（照会）\07_松浦市\08_下水道\"/>
    </mc:Choice>
  </mc:AlternateContent>
  <workbookProtection workbookAlgorithmName="SHA-512" workbookHashValue="juPAO/2thxQ8Km3F0IX0xhbo2ojFNrXSYvu4RTEL+gBE9ib355Ed2+sOXhphIJaclt9iNaUN8hxPfcRNx8UJlA==" workbookSaltValue="QHWbsFP+wToh5mWJGJaZ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<sst xmlns="http://schemas.openxmlformats.org/spreadsheetml/2006/main" count="236" uniqueCount="119">
  <si>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</si>
  <si>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</si>
  <si>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</si>
  <si>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</si>
  <si>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</si>
  <si>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</si>
  <si>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</si>
  <si>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</si>
  <si>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</si>
  <si>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</si>
  <si>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</si>
  <si>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</si>
  <si>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</si>
  <si>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</si>
  <si>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</si>
  <si>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</si>
  <si>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</si>
  <si>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</si>
  <si>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</si>
  <si>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</si>
  <si>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</si>
  <si>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</si>
  <si>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</si>
  <si>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</si>
  <si>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</si>
  <si>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</si>
  <si>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</si>
  <si>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</si>
  <si>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</si>
  <si>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</si>
  <si>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</si>
  <si>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</si>
  <si>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</si>
  <si>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</si>
  <si>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</si>
  <si>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</si>
  <si>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</si>
  <si>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</si>
  <si>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</si>
  <si>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</si>
  <si>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</si>
  <si>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</si>
  <si>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</si>
  <si>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</si>
  <si>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</si>
  <si>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</si>
  <si>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</si>
  <si>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</si>
  <si>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</si>
  <si>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</si>
  <si>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</si>
  <si>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</si>
  <si>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</si>
  <si>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</si>
  <si>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</si>
  <si>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</si>
  <si>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</si>
  <si>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</si>
  <si>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</si>
  <si>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</si>
  <si>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</si>
  <si>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</si>
  <si>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</si>
  <si>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</si>
  <si>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</si>
  <si>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</si>
  <si>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</si>
  <si>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</si>
  <si>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</si>
  <si>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</si>
  <si>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</si>
  <si>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</si>
  <si>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</si>
  <si>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</si>
  <si>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</si>
  <si>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</si>
  <si>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</si>
  <si>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</si>
  <si>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</si>
  <si>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</si>
  <si>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</si>
  <si>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</si>
  <si>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</si>
  <si>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</si>
  <si>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</si>
  <si>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</si>
  <si>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</si>
  <si>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</si>
  <si>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</si>
  <si>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</si>
  <si>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</si>
  <si>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</si>
  <si>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</si>
  <si>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</si>
  <si>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</si>
  <si>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</si>
  <si>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</si>
  <si>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</si>
  <si>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</si>
  <si>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</si>
  <si>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</si>
  <si>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</si>
  <si>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</si>
  <si>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</si>
  <si>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</si>
  <si>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</si>
  <si>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</si>
  <si>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</si>
  <si>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</si>
  <si>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</si>
  <si>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</si>
  <si>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</si>
  <si>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</si>
  <si>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</si>
  <si>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</si>
  <si>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</si>
  <si>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人口減少、高齢化が進み、使用料収入が減少することが予想されるが、更なる水洗化率の向上と維持管理費の節減に努めることが重要である。
　漁場の環境保全と漁業集落の生活環境を改善するための事業であるため、事業継続が必要であり、今後は、施設の機能診断結果と今後の人口の推移を踏まえ、将来の維持管理コストの縮減を図る必要がある。</t>
    <phoneticPr fontId="4"/>
  </si>
  <si>
    <t>　管渠については標準耐用年数には至っていないため、現時点では大規模な改修等の必要は生じていない。機械設備等については、令和元年度に施設の機能診断を行い、その診断結果に基づき、令和２年度より機器の更新を行っており、令和４年度も引き続き実施した。今後も計画的に実施していくこととしている。</t>
    <rPh sb="8" eb="10">
      <t>ヒョウジュン</t>
    </rPh>
    <rPh sb="10" eb="12">
      <t>タイヨウ</t>
    </rPh>
    <phoneticPr fontId="4"/>
  </si>
  <si>
    <t xml:space="preserve">　本市の集落排水事業については小規模事業であるため、使用料収入のみでの経営は困難な状況にあり、一般会計からの補助金に依存している。　
　⑤経費回収率については、類似団体と比較しても高い水準であるはあるが、料金収入で賄えていない状況。
　⑥汚水処理原価については、類似団体と比較しても低い状況。
　⑦施設利用率については、類似団体と比較しても低い状況であり、人口減少によるものと考えられる。
　⑧水洗化率については、年々増加し、類似団体と比較してもやや高い水準となっている。
　今後については、更なる接続の向上を図る必要がある。また、人口減少に伴い処理水量、料金収入の減が懸念されるため、維持管理コストの縮減を図る必要がある。
</t>
    <rPh sb="54" eb="57">
      <t>ホジョキン</t>
    </rPh>
    <rPh sb="80" eb="84">
      <t>ルイジダンタイ</t>
    </rPh>
    <rPh sb="85" eb="87">
      <t>ヒカク</t>
    </rPh>
    <rPh sb="90" eb="91">
      <t>タカ</t>
    </rPh>
    <rPh sb="92" eb="94">
      <t>スイジュン</t>
    </rPh>
    <rPh sb="102" eb="106">
      <t>リョウキンシュウニュウ</t>
    </rPh>
    <rPh sb="107" eb="108">
      <t>マカナ</t>
    </rPh>
    <rPh sb="113" eb="115">
      <t>ジョウキョウ</t>
    </rPh>
    <rPh sb="225" eb="226">
      <t>タカ</t>
    </rPh>
    <rPh sb="227" eb="229">
      <t>スイジュン</t>
    </rPh>
    <rPh sb="301" eb="303">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</si>
</sst>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2C-43CD-92EF-7E796C6936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272C-43CD-92EF-7E796C6936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18.32</c:v>
                </c:pt>
                <c:pt idx="1">
                  <c:v>17.079999999999998</c:v>
                </c:pt>
                <c:pt idx="2">
                  <c:v>16.77</c:v>
                </c:pt>
                <c:pt idx="3">
                  <c:v>17.079999999999998</c:v>
                </c:pt>
                <c:pt idx="4">
                  <c:v>17.39</c:v>
                </c:pt>
              </c:numCache>
            </c:numRef>
          </c:val>
          <c:extLst>
            <c:ext xmlns:c16="http://schemas.microsoft.com/office/drawing/2014/chart" uri="{C3380CC4-5D6E-409C-BE32-E72D297353CC}">
              <c16:uniqueId val="{00000000-B35F-4BAA-9E48-2872BA270C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B35F-4BAA-9E48-2872BA270C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70.38</c:v>
                </c:pt>
                <c:pt idx="1">
                  <c:v>70.569999999999993</c:v>
                </c:pt>
                <c:pt idx="2">
                  <c:v>75.12</c:v>
                </c:pt>
                <c:pt idx="3">
                  <c:v>78.48</c:v>
                </c:pt>
                <c:pt idx="4">
                  <c:v>80.47</c:v>
                </c:pt>
              </c:numCache>
            </c:numRef>
          </c:val>
          <c:extLst>
            <c:ext xmlns:c16="http://schemas.microsoft.com/office/drawing/2014/chart" uri="{C3380CC4-5D6E-409C-BE32-E72D297353CC}">
              <c16:uniqueId val="{00000000-E75D-4616-8AA9-D648DC98F1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E75D-4616-8AA9-D648DC98F1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95.16</c:v>
                </c:pt>
                <c:pt idx="1">
                  <c:v>93.88</c:v>
                </c:pt>
                <c:pt idx="2">
                  <c:v>96.3</c:v>
                </c:pt>
                <c:pt idx="3">
                  <c:v>92.16</c:v>
                </c:pt>
                <c:pt idx="4">
                  <c:v>93.08</c:v>
                </c:pt>
              </c:numCache>
            </c:numRef>
          </c:val>
          <c:extLst>
            <c:ext xmlns:c16="http://schemas.microsoft.com/office/drawing/2014/chart" uri="{C3380CC4-5D6E-409C-BE32-E72D297353CC}">
              <c16:uniqueId val="{00000000-9ACB-4A68-81D5-824B71B496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B-4A68-81D5-824B71B496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A-4023-A634-EB3308065B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A-4023-A634-EB3308065B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A-4BA1-98F1-3C27469B0C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A-4BA1-98F1-3C27469B0C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40-4FD9-A3E5-0271104878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40-4FD9-A3E5-0271104878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DB-4B65-88CD-9384A594CC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B-4B65-88CD-9384A594CC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16-4F98-B609-E8B91CC8BF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6416-4F98-B609-E8B91CC8BF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45.18</c:v>
                </c:pt>
                <c:pt idx="1">
                  <c:v>24.71</c:v>
                </c:pt>
                <c:pt idx="2">
                  <c:v>28.74</c:v>
                </c:pt>
                <c:pt idx="3">
                  <c:v>51.01</c:v>
                </c:pt>
                <c:pt idx="4">
                  <c:v>63</c:v>
                </c:pt>
              </c:numCache>
            </c:numRef>
          </c:val>
          <c:extLst>
            <c:ext xmlns:c16="http://schemas.microsoft.com/office/drawing/2014/chart" uri="{C3380CC4-5D6E-409C-BE32-E72D297353CC}">
              <c16:uniqueId val="{00000000-1637-4B90-83D5-53C7FE6037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1637-4B90-83D5-53C7FE6037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444.98</c:v>
                </c:pt>
                <c:pt idx="1">
                  <c:v>826.01</c:v>
                </c:pt>
                <c:pt idx="2">
                  <c:v>716.53</c:v>
                </c:pt>
                <c:pt idx="3">
                  <c:v>406.82</c:v>
                </c:pt>
                <c:pt idx="4">
                  <c:v>329.09</c:v>
                </c:pt>
              </c:numCache>
            </c:numRef>
          </c:val>
          <c:extLst>
            <c:ext xmlns:c16="http://schemas.microsoft.com/office/drawing/2014/chart" uri="{C3380CC4-5D6E-409C-BE32-E72D297353CC}">
              <c16:uniqueId val="{00000000-C4AD-4BDC-9517-DFF66E63FB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C4AD-4BDC-9517-DFF66E63FB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松浦市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21369</v>
      </c>
      <c r="AM8" s="37"/>
      <c r="AN8" s="37"/>
      <c r="AO8" s="37"/>
      <c r="AP8" s="37"/>
      <c r="AQ8" s="37"/>
      <c r="AR8" s="37"/>
      <c r="AS8" s="37"/>
      <c r="AT8" s="38">
        <f>データ!T6</f>
        <v>130.55000000000001</v>
      </c>
      <c r="AU8" s="38"/>
      <c r="AV8" s="38"/>
      <c r="AW8" s="38"/>
      <c r="AX8" s="38"/>
      <c r="AY8" s="38"/>
      <c r="AZ8" s="38"/>
      <c r="BA8" s="38"/>
      <c r="BB8" s="38">
        <f>データ!U6</f>
        <v>163.68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5.63</v>
      </c>
      <c r="Q10" s="38"/>
      <c r="R10" s="38"/>
      <c r="S10" s="38"/>
      <c r="T10" s="38"/>
      <c r="U10" s="38"/>
      <c r="V10" s="38"/>
      <c r="W10" s="38">
        <f>データ!Q6</f>
        <v>105.65</v>
      </c>
      <c r="X10" s="38"/>
      <c r="Y10" s="38"/>
      <c r="Z10" s="38"/>
      <c r="AA10" s="38"/>
      <c r="AB10" s="38"/>
      <c r="AC10" s="38"/>
      <c r="AD10" s="37">
        <f>データ!R6</f>
        <v>4150</v>
      </c>
      <c r="AE10" s="37"/>
      <c r="AF10" s="37"/>
      <c r="AG10" s="37"/>
      <c r="AH10" s="37"/>
      <c r="AI10" s="37"/>
      <c r="AJ10" s="37"/>
      <c r="AK10" s="2"/>
      <c r="AL10" s="37">
        <f>データ!V6</f>
        <v>1193</v>
      </c>
      <c r="AM10" s="37"/>
      <c r="AN10" s="37"/>
      <c r="AO10" s="37"/>
      <c r="AP10" s="37"/>
      <c r="AQ10" s="37"/>
      <c r="AR10" s="37"/>
      <c r="AS10" s="37"/>
      <c r="AT10" s="38">
        <f>データ!W6</f>
        <v>0.85</v>
      </c>
      <c r="AU10" s="38"/>
      <c r="AV10" s="38"/>
      <c r="AW10" s="38"/>
      <c r="AX10" s="38"/>
      <c r="AY10" s="38"/>
      <c r="AZ10" s="38"/>
      <c r="BA10" s="38"/>
      <c r="BB10" s="38">
        <f>データ!X6</f>
        <v>1403.53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vvKUxr79XFj9VgM+18BZrbG3lTZrMTm82I/3UQdhBNkpLQprZHVHCw04rn3dbvjYy2CTJQxodDJXBCyixhHQ==" saltValue="th+aitDMPA5eJBWMReCb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422088</v>
      </c>
      <c r="D6" s="19">
        <f t="shared" si="3"/>
        <v>47</v>
      </c>
      <c r="E6" s="19">
        <f t="shared" si="3"/>
        <v>17</v>
      </c>
      <c r="F6" s="19">
        <f t="shared" si="3"/>
        <v>6</v>
      </c>
      <c r="G6" s="19">
        <f t="shared" si="3"/>
        <v>0</v>
      </c>
      <c r="H6" s="19" t="str">
        <f t="shared" si="3"/>
        <v>長崎県　松浦市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5.63</v>
      </c>
      <c r="Q6" s="20">
        <f t="shared" si="3"/>
        <v>105.65</v>
      </c>
      <c r="R6" s="20">
        <f t="shared" si="3"/>
        <v>4150</v>
      </c>
      <c r="S6" s="20">
        <f t="shared" si="3"/>
        <v>21369</v>
      </c>
      <c r="T6" s="20">
        <f t="shared" si="3"/>
        <v>130.55000000000001</v>
      </c>
      <c r="U6" s="20">
        <f t="shared" si="3"/>
        <v>163.68</v>
      </c>
      <c r="V6" s="20">
        <f t="shared" si="3"/>
        <v>1193</v>
      </c>
      <c r="W6" s="20">
        <f t="shared" si="3"/>
        <v>0.85</v>
      </c>
      <c r="X6" s="20">
        <f t="shared" si="3"/>
        <v>1403.53</v>
      </c>
      <c r="Y6" s="21">
        <f>IF(Y7="",NA(),Y7)</f>
        <v>95.16</v>
      </c>
      <c r="Z6" s="21">
        <f t="shared" ref="Z6:AH6" si="4">IF(Z7="",NA(),Z7)</f>
        <v>93.88</v>
      </c>
      <c r="AA6" s="21">
        <f t="shared" si="4"/>
        <v>96.3</v>
      </c>
      <c r="AB6" s="21">
        <f t="shared" si="4"/>
        <v>92.16</v>
      </c>
      <c r="AC6" s="21">
        <f t="shared" si="4"/>
        <v>93.08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45.18</v>
      </c>
      <c r="BR6" s="21">
        <f t="shared" ref="BR6:BZ6" si="8">IF(BR7="",NA(),BR7)</f>
        <v>24.71</v>
      </c>
      <c r="BS6" s="21">
        <f t="shared" si="8"/>
        <v>28.74</v>
      </c>
      <c r="BT6" s="21">
        <f t="shared" si="8"/>
        <v>51.01</v>
      </c>
      <c r="BU6" s="21">
        <f t="shared" si="8"/>
        <v>63</v>
      </c>
      <c r="BV6" s="21">
        <f t="shared" si="8"/>
        <v>43.43</v>
      </c>
      <c r="BW6" s="21">
        <f t="shared" si="8"/>
        <v>41.41</v>
      </c>
      <c r="BX6" s="21">
        <f t="shared" si="8"/>
        <v>39.64</v>
      </c>
      <c r="BY6" s="21">
        <f t="shared" si="8"/>
        <v>40</v>
      </c>
      <c r="BZ6" s="21">
        <f t="shared" si="8"/>
        <v>38.74</v>
      </c>
      <c r="CA6" s="20" t="str">
        <f>IF(CA7="","",IF(CA7="-","【-】","【"&amp;SUBSTITUTE(TEXT(CA7,"#,##0.00"),"-","△")&amp;"】"))</f>
        <v>【41.91】</v>
      </c>
      <c r="CB6" s="21">
        <f>IF(CB7="",NA(),CB7)</f>
        <v>444.98</v>
      </c>
      <c r="CC6" s="21">
        <f t="shared" ref="CC6:CK6" si="9">IF(CC7="",NA(),CC7)</f>
        <v>826.01</v>
      </c>
      <c r="CD6" s="21">
        <f t="shared" si="9"/>
        <v>716.53</v>
      </c>
      <c r="CE6" s="21">
        <f t="shared" si="9"/>
        <v>406.82</v>
      </c>
      <c r="CF6" s="21">
        <f t="shared" si="9"/>
        <v>329.09</v>
      </c>
      <c r="CG6" s="21">
        <f t="shared" si="9"/>
        <v>400.44</v>
      </c>
      <c r="CH6" s="21">
        <f t="shared" si="9"/>
        <v>417.56</v>
      </c>
      <c r="CI6" s="21">
        <f t="shared" si="9"/>
        <v>449.72</v>
      </c>
      <c r="CJ6" s="21">
        <f t="shared" si="9"/>
        <v>437.27</v>
      </c>
      <c r="CK6" s="21">
        <f t="shared" si="9"/>
        <v>456.72</v>
      </c>
      <c r="CL6" s="20" t="str">
        <f>IF(CL7="","",IF(CL7="-","【-】","【"&amp;SUBSTITUTE(TEXT(CL7,"#,##0.00"),"-","△")&amp;"】"))</f>
        <v>【420.17】</v>
      </c>
      <c r="CM6" s="21">
        <f>IF(CM7="",NA(),CM7)</f>
        <v>18.32</v>
      </c>
      <c r="CN6" s="21">
        <f t="shared" ref="CN6:CV6" si="10">IF(CN7="",NA(),CN7)</f>
        <v>17.079999999999998</v>
      </c>
      <c r="CO6" s="21">
        <f t="shared" si="10"/>
        <v>16.77</v>
      </c>
      <c r="CP6" s="21">
        <f t="shared" si="10"/>
        <v>17.079999999999998</v>
      </c>
      <c r="CQ6" s="21">
        <f t="shared" si="10"/>
        <v>17.39</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70.38</v>
      </c>
      <c r="CY6" s="21">
        <f t="shared" ref="CY6:DG6" si="11">IF(CY7="",NA(),CY7)</f>
        <v>70.569999999999993</v>
      </c>
      <c r="CZ6" s="21">
        <f t="shared" si="11"/>
        <v>75.12</v>
      </c>
      <c r="DA6" s="21">
        <f t="shared" si="11"/>
        <v>78.48</v>
      </c>
      <c r="DB6" s="21">
        <f t="shared" si="11"/>
        <v>80.47</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422088</v>
      </c>
      <c r="D7" s="23">
        <v>47</v>
      </c>
      <c r="E7" s="23">
        <v>17</v>
      </c>
      <c r="F7" s="23">
        <v>6</v>
      </c>
      <c r="G7" s="23">
        <v>0</v>
      </c>
      <c r="H7" s="23" t="s">
        <v>98</v>
      </c>
      <c r="I7" s="23" t="s">
        <v>99</v>
      </c>
      <c r="J7" s="23" t="s">
        <v>100</v>
      </c>
      <c r="K7" s="23" t="s">
        <v>101</v>
      </c>
      <c r="L7" s="23" t="s">
        <v>102</v>
      </c>
      <c r="M7" s="23" t="s">
        <v>103</v>
      </c>
      <c r="N7" s="24" t="s">
        <v>104</v>
      </c>
      <c r="O7" s="24" t="s">
        <v>105</v>
      </c>
      <c r="P7" s="24">
        <v>5.63</v>
      </c>
      <c r="Q7" s="24">
        <v>105.65</v>
      </c>
      <c r="R7" s="24">
        <v>4150</v>
      </c>
      <c r="S7" s="24">
        <v>21369</v>
      </c>
      <c r="T7" s="24">
        <v>130.55000000000001</v>
      </c>
      <c r="U7" s="24">
        <v>163.68</v>
      </c>
      <c r="V7" s="24">
        <v>1193</v>
      </c>
      <c r="W7" s="24">
        <v>0.85</v>
      </c>
      <c r="X7" s="24">
        <v>1403.53</v>
      </c>
      <c r="Y7" s="24">
        <v>95.16</v>
      </c>
      <c r="Z7" s="24">
        <v>93.88</v>
      </c>
      <c r="AA7" s="24">
        <v>96.3</v>
      </c>
      <c r="AB7" s="24">
        <v>92.16</v>
      </c>
      <c r="AC7" s="24">
        <v>93.08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45.18</v>
      </c>
      <c r="BR7" s="24">
        <v>24.71</v>
      </c>
      <c r="BS7" s="24">
        <v>28.74</v>
      </c>
      <c r="BT7" s="24">
        <v>51.01</v>
      </c>
      <c r="BU7" s="24">
        <v>63</v>
      </c>
      <c r="BV7" s="24">
        <v>43.43</v>
      </c>
      <c r="BW7" s="24">
        <v>41.41</v>
      </c>
      <c r="BX7" s="24">
        <v>39.64</v>
      </c>
      <c r="BY7" s="24">
        <v>40</v>
      </c>
      <c r="BZ7" s="24">
        <v>38.74</v>
      </c>
      <c r="CA7" s="24">
        <v>41.91</v>
      </c>
      <c r="CB7" s="24">
        <v>444.98</v>
      </c>
      <c r="CC7" s="24">
        <v>826.01</v>
      </c>
      <c r="CD7" s="24">
        <v>716.53</v>
      </c>
      <c r="CE7" s="24">
        <v>406.82</v>
      </c>
      <c r="CF7" s="24">
        <v>329.09</v>
      </c>
      <c r="CG7" s="24">
        <v>400.44</v>
      </c>
      <c r="CH7" s="24">
        <v>417.56</v>
      </c>
      <c r="CI7" s="24">
        <v>449.72</v>
      </c>
      <c r="CJ7" s="24">
        <v>437.27</v>
      </c>
      <c r="CK7" s="24">
        <v>456.72</v>
      </c>
      <c r="CL7" s="24">
        <v>420.17</v>
      </c>
      <c r="CM7" s="24">
        <v>18.32</v>
      </c>
      <c r="CN7" s="24">
        <v>17.079999999999998</v>
      </c>
      <c r="CO7" s="24">
        <v>16.77</v>
      </c>
      <c r="CP7" s="24">
        <v>17.079999999999998</v>
      </c>
      <c r="CQ7" s="24">
        <v>17.39</v>
      </c>
      <c r="CR7" s="24">
        <v>32.229999999999997</v>
      </c>
      <c r="CS7" s="24">
        <v>32.479999999999997</v>
      </c>
      <c r="CT7" s="24">
        <v>30.19</v>
      </c>
      <c r="CU7" s="24">
        <v>28.77</v>
      </c>
      <c r="CV7" s="24">
        <v>26.22</v>
      </c>
      <c r="CW7" s="24">
        <v>29.92</v>
      </c>
      <c r="CX7" s="24">
        <v>70.38</v>
      </c>
      <c r="CY7" s="24">
        <v>70.569999999999993</v>
      </c>
      <c r="CZ7" s="24">
        <v>75.12</v>
      </c>
      <c r="DA7" s="24">
        <v>78.48</v>
      </c>
      <c r="DB7" s="24">
        <v>80.47</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m1190341</cp:lastModifiedBy>
  <dcterms:created xsi:type="dcterms:W3CDTF">2023-12-12T02:58:07Z</dcterms:created>
  <dcterms:modified xsi:type="dcterms:W3CDTF">2024-01-22T08:21:23Z</dcterms:modified>
  <cp:category/>
</cp:coreProperties>
</file>